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2026 Land Analysis Reports\"/>
    </mc:Choice>
  </mc:AlternateContent>
  <xr:revisionPtr revIDLastSave="0" documentId="8_{8E279FDA-7016-4B15-AFBF-6487831FB98E}" xr6:coauthVersionLast="47" xr6:coauthVersionMax="47" xr10:uidLastSave="{00000000-0000-0000-0000-000000000000}"/>
  <bookViews>
    <workbookView xWindow="28680" yWindow="-120" windowWidth="29040" windowHeight="15720" xr2:uid="{2299E807-053D-41F7-B5DA-4C5542378918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2" l="1"/>
  <c r="K2" i="2"/>
  <c r="Q2" i="2" s="1"/>
  <c r="R2" i="2"/>
  <c r="S2" i="2"/>
  <c r="I3" i="2"/>
  <c r="K3" i="2"/>
  <c r="Q3" i="2"/>
  <c r="R3" i="2"/>
  <c r="S3" i="2"/>
  <c r="I14" i="2"/>
  <c r="K14" i="2"/>
  <c r="R14" i="2" s="1"/>
  <c r="I5" i="2"/>
  <c r="K5" i="2"/>
  <c r="S5" i="2" s="1"/>
  <c r="R5" i="2"/>
  <c r="I15" i="2"/>
  <c r="K15" i="2"/>
  <c r="Q15" i="2" s="1"/>
  <c r="I7" i="2"/>
  <c r="K7" i="2"/>
  <c r="R7" i="2" s="1"/>
  <c r="Q7" i="2"/>
  <c r="D8" i="2"/>
  <c r="G8" i="2"/>
  <c r="H8" i="2"/>
  <c r="I9" i="2" s="1"/>
  <c r="J8" i="2"/>
  <c r="L8" i="2"/>
  <c r="M8" i="2"/>
  <c r="O8" i="2"/>
  <c r="P8" i="2"/>
  <c r="S15" i="2" l="1"/>
  <c r="R15" i="2"/>
  <c r="Q5" i="2"/>
  <c r="S7" i="2"/>
  <c r="Q14" i="2"/>
  <c r="I10" i="2"/>
  <c r="K8" i="2"/>
  <c r="S14" i="2"/>
  <c r="M10" i="2" l="1"/>
  <c r="P10" i="2"/>
  <c r="S10" i="2"/>
</calcChain>
</file>

<file path=xl/sharedStrings.xml><?xml version="1.0" encoding="utf-8"?>
<sst xmlns="http://schemas.openxmlformats.org/spreadsheetml/2006/main" count="107" uniqueCount="75">
  <si>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</si>
  <si>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</si>
  <si>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</si>
  <si>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</si>
  <si>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</si>
  <si>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</si>
  <si>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</si>
  <si>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</si>
  <si>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</si>
  <si>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</si>
  <si>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</si>
  <si>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</si>
  <si>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</si>
  <si>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</si>
  <si>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</si>
  <si>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</si>
  <si>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</si>
  <si>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</si>
  <si>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</si>
  <si>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</si>
  <si>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</si>
  <si>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</si>
  <si>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</si>
  <si>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</si>
  <si>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</si>
  <si>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</si>
  <si>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</si>
  <si>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</si>
  <si>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</si>
  <si>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</si>
  <si>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</si>
  <si>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</si>
  <si>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</si>
  <si>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</si>
  <si>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</si>
  <si>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</si>
  <si>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</si>
  <si>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</si>
  <si>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</si>
  <si>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</si>
  <si>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</si>
  <si>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</si>
  <si>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</si>
  <si>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</si>
  <si>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003-001-010-0110</t>
  </si>
  <si>
    <t>WD</t>
  </si>
  <si>
    <t>03-ARM'S LENGTH</t>
  </si>
  <si>
    <t>4000</t>
  </si>
  <si>
    <t>L233/P600</t>
  </si>
  <si>
    <t>003-001-010-0620, 003-001-011-0600</t>
  </si>
  <si>
    <t xml:space="preserve">4000 RES LAND </t>
  </si>
  <si>
    <t>NOT INSPECTED</t>
  </si>
  <si>
    <t>402</t>
  </si>
  <si>
    <t>003-002-022-1800</t>
  </si>
  <si>
    <t>L236/P793</t>
  </si>
  <si>
    <t>003-002-031-2100</t>
  </si>
  <si>
    <t>L238/P238</t>
  </si>
  <si>
    <t>003-002-031-1300, 003-002-031-1400</t>
  </si>
  <si>
    <t>003-006-017-0200</t>
  </si>
  <si>
    <t>L233/P710</t>
  </si>
  <si>
    <t>003-006-008-0300</t>
  </si>
  <si>
    <t>A-TAHQ TR-M123</t>
  </si>
  <si>
    <t>003-008-021-0700</t>
  </si>
  <si>
    <t>L234/P840</t>
  </si>
  <si>
    <t>003-008-021-1200</t>
  </si>
  <si>
    <t>003-017-028-0600</t>
  </si>
  <si>
    <t>L238/P807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</si>
  <si>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</si>
  <si>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</si>
  <si>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</si>
  <si>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</si>
  <si>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</si>
  <si>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</si>
  <si>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</si>
  <si>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2026 100 Acre Parcel Rate is $760 per acre.  2025 rate was $775 per acre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</si>
</sst>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0" fillId="0" borderId="0" xfId="0" quotePrefix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 applyBorder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 applyBorder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 applyBorder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 applyBorder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 applyBorder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 applyBorder="1"/>
    <xf numFmtId="8" fontId="2" fillId="3" borderId="2" xfId="0" applyNumberFormat="1" applyFont="1" applyFill="1" applyBorder="1"/>
    <xf numFmtId="168" fontId="2" fillId="3" borderId="2" xfId="0" applyNumberFormat="1" applyFont="1" applyFill="1" applyBorder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AE4D9-58DB-4DAD-8CB0-2D2D752DF7EC}">
  <dimension ref="A1:BL15"/>
  <sheetViews>
    <sheetView tabSelected="1" topLeftCell="I1" workbookViewId="0">
      <selection activeCell="I11" sqref="I11"/>
    </sheetView>
  </sheetViews>
  <sheetFormatPr defaultRowHeight="15" x14ac:dyDescent="0.25"/>
  <cols>
    <col min="1" max="1" width="30.7109375" customWidth="1"/>
    <col min="2" max="2" width="67.7109375" customWidth="1"/>
    <col min="3" max="3" width="16.7109375" style="24" customWidth="1"/>
    <col min="4" max="4" width="17.7109375" style="14" customWidth="1"/>
    <col min="5" max="5" width="8.7109375" customWidth="1"/>
    <col min="6" max="6" width="49.7109375" customWidth="1"/>
    <col min="7" max="8" width="17.7109375" style="14" customWidth="1"/>
    <col min="9" max="9" width="18.7109375" style="19" customWidth="1"/>
    <col min="10" max="10" width="17.7109375" style="14" customWidth="1"/>
    <col min="11" max="11" width="18.7109375" style="14" customWidth="1"/>
    <col min="12" max="12" width="20.7109375" style="14" customWidth="1"/>
    <col min="13" max="13" width="17.7109375" style="29" customWidth="1"/>
    <col min="14" max="14" width="10.7109375" style="33" customWidth="1"/>
    <col min="15" max="15" width="14.7109375" style="38" customWidth="1"/>
    <col min="16" max="16" width="16.7109375" style="38" customWidth="1"/>
    <col min="17" max="17" width="15.7109375" style="14" customWidth="1"/>
    <col min="18" max="18" width="17.7109375" style="14" customWidth="1"/>
    <col min="19" max="19" width="17.7109375" style="43" customWidth="1"/>
    <col min="20" max="20" width="17.7109375" style="38" customWidth="1"/>
    <col min="21" max="21" width="20.7109375" style="4" customWidth="1"/>
    <col min="22" max="22" width="20.7109375" customWidth="1"/>
    <col min="23" max="23" width="40.7109375" customWidth="1"/>
    <col min="24" max="24" width="15.7109375" customWidth="1"/>
    <col min="25" max="27" width="20.7109375" customWidth="1"/>
    <col min="28" max="28" width="13.7109375" customWidth="1"/>
    <col min="29" max="36" width="20.7109375" customWidth="1"/>
    <col min="37" max="37" width="21.7109375" customWidth="1"/>
    <col min="38" max="42" width="20.7109375" customWidth="1"/>
    <col min="43" max="43" width="21.7109375" customWidth="1"/>
    <col min="44" max="44" width="20.7109375" customWidth="1"/>
  </cols>
  <sheetData>
    <row r="1" spans="1:64" x14ac:dyDescent="0.25">
      <c r="A1" s="1" t="s">
        <v>0</v>
      </c>
      <c r="B1" s="1" t="s">
        <v>1</v>
      </c>
      <c r="C1" s="23" t="s">
        <v>2</v>
      </c>
      <c r="D1" s="13" t="s">
        <v>3</v>
      </c>
      <c r="E1" s="1" t="s">
        <v>4</v>
      </c>
      <c r="F1" s="1" t="s">
        <v>5</v>
      </c>
      <c r="G1" s="13" t="s">
        <v>6</v>
      </c>
      <c r="H1" s="13" t="s">
        <v>7</v>
      </c>
      <c r="I1" s="18" t="s">
        <v>8</v>
      </c>
      <c r="J1" s="13" t="s">
        <v>9</v>
      </c>
      <c r="K1" s="13" t="s">
        <v>10</v>
      </c>
      <c r="L1" s="13" t="s">
        <v>11</v>
      </c>
      <c r="M1" s="28" t="s">
        <v>12</v>
      </c>
      <c r="N1" s="32" t="s">
        <v>13</v>
      </c>
      <c r="O1" s="37" t="s">
        <v>14</v>
      </c>
      <c r="P1" s="37" t="s">
        <v>15</v>
      </c>
      <c r="Q1" s="13" t="s">
        <v>16</v>
      </c>
      <c r="R1" s="13" t="s">
        <v>17</v>
      </c>
      <c r="S1" s="42" t="s">
        <v>18</v>
      </c>
      <c r="T1" s="37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2" t="s">
        <v>44</v>
      </c>
      <c r="C2" s="24">
        <v>45044</v>
      </c>
      <c r="D2" s="14">
        <v>142800</v>
      </c>
      <c r="E2" t="s">
        <v>45</v>
      </c>
      <c r="F2" t="s">
        <v>46</v>
      </c>
      <c r="G2" s="14">
        <v>142800</v>
      </c>
      <c r="H2" s="14">
        <v>93500</v>
      </c>
      <c r="I2" s="19">
        <f>H2/G2*100</f>
        <v>65.476190476190482</v>
      </c>
      <c r="J2" s="14">
        <v>226140</v>
      </c>
      <c r="K2" s="14">
        <f>G2-0</f>
        <v>142800</v>
      </c>
      <c r="L2" s="14">
        <v>226140</v>
      </c>
      <c r="M2" s="29">
        <v>990</v>
      </c>
      <c r="N2" s="33">
        <v>785.40002400000003</v>
      </c>
      <c r="O2" s="38">
        <v>257.85000000000002</v>
      </c>
      <c r="P2" s="38">
        <v>220</v>
      </c>
      <c r="Q2" s="14">
        <f>K2/M2</f>
        <v>144.24242424242425</v>
      </c>
      <c r="R2" s="14">
        <f>K2/O2</f>
        <v>553.8103548574752</v>
      </c>
      <c r="S2" s="43">
        <f>K2/O2/43560</f>
        <v>1.2713736337407603E-2</v>
      </c>
      <c r="T2" s="38">
        <v>990</v>
      </c>
      <c r="U2" s="5" t="s">
        <v>47</v>
      </c>
      <c r="V2" t="s">
        <v>48</v>
      </c>
      <c r="W2" t="s">
        <v>49</v>
      </c>
      <c r="X2" t="s">
        <v>50</v>
      </c>
      <c r="Y2">
        <v>0</v>
      </c>
      <c r="Z2">
        <v>0</v>
      </c>
      <c r="AA2" t="s">
        <v>51</v>
      </c>
      <c r="AC2" s="6" t="s">
        <v>52</v>
      </c>
      <c r="AL2" s="2"/>
      <c r="BC2" s="2"/>
      <c r="BE2" s="2"/>
    </row>
    <row r="3" spans="1:64" x14ac:dyDescent="0.25">
      <c r="A3" t="s">
        <v>53</v>
      </c>
      <c r="C3" s="24">
        <v>45315</v>
      </c>
      <c r="D3" s="14">
        <v>130000</v>
      </c>
      <c r="E3" t="s">
        <v>45</v>
      </c>
      <c r="F3" t="s">
        <v>46</v>
      </c>
      <c r="G3" s="14">
        <v>130000</v>
      </c>
      <c r="H3" s="14">
        <v>68000</v>
      </c>
      <c r="I3" s="19">
        <f>H3/G3*100</f>
        <v>52.307692307692314</v>
      </c>
      <c r="J3" s="14">
        <v>124000</v>
      </c>
      <c r="K3" s="14">
        <f>G3-0</f>
        <v>130000</v>
      </c>
      <c r="L3" s="14">
        <v>124000</v>
      </c>
      <c r="M3" s="29">
        <v>0</v>
      </c>
      <c r="N3" s="33">
        <v>0</v>
      </c>
      <c r="O3" s="38">
        <v>160</v>
      </c>
      <c r="P3" s="38">
        <v>160</v>
      </c>
      <c r="Q3" s="14" t="e">
        <f>K3/M3</f>
        <v>#DIV/0!</v>
      </c>
      <c r="R3" s="14">
        <f>K3/O3</f>
        <v>812.5</v>
      </c>
      <c r="S3" s="43">
        <f>K3/O3/43560</f>
        <v>1.8652433425160698E-2</v>
      </c>
      <c r="T3" s="38">
        <v>0</v>
      </c>
      <c r="U3" s="5" t="s">
        <v>47</v>
      </c>
      <c r="V3" t="s">
        <v>54</v>
      </c>
      <c r="X3" t="s">
        <v>50</v>
      </c>
      <c r="Y3">
        <v>0</v>
      </c>
      <c r="Z3">
        <v>0</v>
      </c>
      <c r="AA3" t="s">
        <v>51</v>
      </c>
      <c r="AC3" s="6" t="s">
        <v>52</v>
      </c>
    </row>
    <row r="5" spans="1:64" x14ac:dyDescent="0.25">
      <c r="A5" t="s">
        <v>58</v>
      </c>
      <c r="C5" s="24">
        <v>45063</v>
      </c>
      <c r="D5" s="14">
        <v>182500</v>
      </c>
      <c r="E5" t="s">
        <v>45</v>
      </c>
      <c r="F5" t="s">
        <v>46</v>
      </c>
      <c r="G5" s="14">
        <v>182500</v>
      </c>
      <c r="H5" s="14">
        <v>85000</v>
      </c>
      <c r="I5" s="19">
        <f>H5/G5*100</f>
        <v>46.575342465753423</v>
      </c>
      <c r="J5" s="14">
        <v>238244</v>
      </c>
      <c r="K5" s="14">
        <f>G5-0</f>
        <v>182500</v>
      </c>
      <c r="L5" s="14">
        <v>238244</v>
      </c>
      <c r="M5" s="29">
        <v>1966</v>
      </c>
      <c r="N5" s="33">
        <v>0</v>
      </c>
      <c r="O5" s="38">
        <v>199.005</v>
      </c>
      <c r="P5" s="38">
        <v>119.005</v>
      </c>
      <c r="Q5" s="14">
        <f>K5/M5</f>
        <v>92.828077314343844</v>
      </c>
      <c r="R5" s="14">
        <f>K5/O5</f>
        <v>917.06238536720184</v>
      </c>
      <c r="S5" s="43">
        <f>K5/O5/43560</f>
        <v>2.1052855495114826E-2</v>
      </c>
      <c r="T5" s="38">
        <v>1966</v>
      </c>
      <c r="U5" s="5" t="s">
        <v>47</v>
      </c>
      <c r="V5" t="s">
        <v>59</v>
      </c>
      <c r="W5" t="s">
        <v>60</v>
      </c>
      <c r="X5" t="s">
        <v>50</v>
      </c>
      <c r="Y5">
        <v>0</v>
      </c>
      <c r="Z5">
        <v>0</v>
      </c>
      <c r="AA5" t="s">
        <v>51</v>
      </c>
      <c r="AC5" s="6" t="s">
        <v>52</v>
      </c>
      <c r="AD5" t="s">
        <v>61</v>
      </c>
    </row>
    <row r="7" spans="1:64" ht="15.75" thickBot="1" x14ac:dyDescent="0.3">
      <c r="A7" t="s">
        <v>65</v>
      </c>
      <c r="C7" s="24">
        <v>45471</v>
      </c>
      <c r="D7" s="14">
        <v>135000</v>
      </c>
      <c r="E7" t="s">
        <v>45</v>
      </c>
      <c r="F7" t="s">
        <v>46</v>
      </c>
      <c r="G7" s="14">
        <v>135000</v>
      </c>
      <c r="H7" s="14">
        <v>60000</v>
      </c>
      <c r="I7" s="19">
        <f>H7/G7*100</f>
        <v>44.444444444444443</v>
      </c>
      <c r="J7" s="14">
        <v>124000</v>
      </c>
      <c r="K7" s="14">
        <f>G7-0</f>
        <v>135000</v>
      </c>
      <c r="L7" s="14">
        <v>124000</v>
      </c>
      <c r="M7" s="29">
        <v>0</v>
      </c>
      <c r="N7" s="33">
        <v>0</v>
      </c>
      <c r="O7" s="38">
        <v>160</v>
      </c>
      <c r="P7" s="38">
        <v>160</v>
      </c>
      <c r="Q7" s="14" t="e">
        <f>K7/M7</f>
        <v>#DIV/0!</v>
      </c>
      <c r="R7" s="14">
        <f>K7/O7</f>
        <v>843.75</v>
      </c>
      <c r="S7" s="43">
        <f>K7/O7/43560</f>
        <v>1.9369834710743803E-2</v>
      </c>
      <c r="T7" s="38">
        <v>0</v>
      </c>
      <c r="U7" s="5" t="s">
        <v>47</v>
      </c>
      <c r="V7" t="s">
        <v>66</v>
      </c>
      <c r="X7" t="s">
        <v>50</v>
      </c>
      <c r="Y7">
        <v>0</v>
      </c>
      <c r="Z7">
        <v>0</v>
      </c>
      <c r="AA7" t="s">
        <v>51</v>
      </c>
      <c r="AC7" s="6" t="s">
        <v>52</v>
      </c>
    </row>
    <row r="8" spans="1:64" ht="15.75" thickTop="1" x14ac:dyDescent="0.25">
      <c r="A8" s="7"/>
      <c r="B8" s="7"/>
      <c r="C8" s="25" t="s">
        <v>67</v>
      </c>
      <c r="D8" s="15">
        <f>+SUM(D2:D7)</f>
        <v>590300</v>
      </c>
      <c r="E8" s="7"/>
      <c r="F8" s="7"/>
      <c r="G8" s="15">
        <f>+SUM(G2:G7)</f>
        <v>590300</v>
      </c>
      <c r="H8" s="15">
        <f>+SUM(H2:H7)</f>
        <v>306500</v>
      </c>
      <c r="I8" s="20"/>
      <c r="J8" s="15">
        <f>+SUM(J2:J7)</f>
        <v>712384</v>
      </c>
      <c r="K8" s="15">
        <f>+SUM(K2:K7)</f>
        <v>590300</v>
      </c>
      <c r="L8" s="15">
        <f>+SUM(L2:L7)</f>
        <v>712384</v>
      </c>
      <c r="M8" s="30">
        <f>+SUM(M2:M7)</f>
        <v>2956</v>
      </c>
      <c r="N8" s="34"/>
      <c r="O8" s="39">
        <f>+SUM(O2:O7)</f>
        <v>776.85500000000002</v>
      </c>
      <c r="P8" s="39">
        <f>+SUM(P2:P7)</f>
        <v>659.005</v>
      </c>
      <c r="Q8" s="15"/>
      <c r="R8" s="15"/>
      <c r="S8" s="44"/>
      <c r="T8" s="39"/>
      <c r="U8" s="8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</row>
    <row r="9" spans="1:64" x14ac:dyDescent="0.25">
      <c r="A9" s="9"/>
      <c r="B9" s="9"/>
      <c r="C9" s="26"/>
      <c r="D9" s="16"/>
      <c r="E9" s="9"/>
      <c r="F9" s="9"/>
      <c r="G9" s="16"/>
      <c r="H9" s="16" t="s">
        <v>68</v>
      </c>
      <c r="I9" s="21">
        <f>H8/G8*100</f>
        <v>51.922751143486366</v>
      </c>
      <c r="J9" s="16"/>
      <c r="K9" s="16"/>
      <c r="L9" s="16" t="s">
        <v>69</v>
      </c>
      <c r="M9" s="31"/>
      <c r="N9" s="35"/>
      <c r="O9" s="40" t="s">
        <v>69</v>
      </c>
      <c r="P9" s="40"/>
      <c r="Q9" s="16"/>
      <c r="R9" s="16" t="s">
        <v>69</v>
      </c>
      <c r="S9" s="45"/>
      <c r="T9" s="40"/>
      <c r="U9" s="10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</row>
    <row r="10" spans="1:64" x14ac:dyDescent="0.25">
      <c r="A10" s="11"/>
      <c r="B10" s="11"/>
      <c r="C10" s="27"/>
      <c r="D10" s="17"/>
      <c r="E10" s="11"/>
      <c r="F10" s="11"/>
      <c r="G10" s="17"/>
      <c r="H10" s="17" t="s">
        <v>70</v>
      </c>
      <c r="I10" s="22">
        <f>STDEV(I2:I7)</f>
        <v>9.4525876911991489</v>
      </c>
      <c r="J10" s="17"/>
      <c r="K10" s="17"/>
      <c r="L10" s="17" t="s">
        <v>71</v>
      </c>
      <c r="M10" s="47">
        <f>K8/M8</f>
        <v>199.6955345060893</v>
      </c>
      <c r="N10" s="36"/>
      <c r="O10" s="41" t="s">
        <v>72</v>
      </c>
      <c r="P10" s="41">
        <f>K8/O8</f>
        <v>759.85866088266152</v>
      </c>
      <c r="Q10" s="17"/>
      <c r="R10" s="17" t="s">
        <v>73</v>
      </c>
      <c r="S10" s="46">
        <f>K8/O8/43560</f>
        <v>1.7443954565717665E-2</v>
      </c>
      <c r="T10" s="41"/>
      <c r="U10" s="12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</row>
    <row r="11" spans="1:64" x14ac:dyDescent="0.25">
      <c r="I11" s="19" t="s">
        <v>74</v>
      </c>
    </row>
    <row r="14" spans="1:64" x14ac:dyDescent="0.25">
      <c r="A14" t="s">
        <v>55</v>
      </c>
      <c r="C14" s="24">
        <v>45425</v>
      </c>
      <c r="D14" s="14">
        <v>70000</v>
      </c>
      <c r="E14" t="s">
        <v>45</v>
      </c>
      <c r="F14" t="s">
        <v>46</v>
      </c>
      <c r="G14" s="14">
        <v>70000</v>
      </c>
      <c r="H14" s="14">
        <v>56100</v>
      </c>
      <c r="I14" s="19">
        <f>H14/G14*100</f>
        <v>80.142857142857139</v>
      </c>
      <c r="J14" s="14">
        <v>112175</v>
      </c>
      <c r="K14" s="14">
        <f>G14-0</f>
        <v>70000</v>
      </c>
      <c r="L14" s="14">
        <v>112175</v>
      </c>
      <c r="M14" s="29">
        <v>0</v>
      </c>
      <c r="N14" s="33">
        <v>0</v>
      </c>
      <c r="O14" s="38">
        <v>116.35</v>
      </c>
      <c r="P14" s="38">
        <v>40</v>
      </c>
      <c r="Q14" s="14" t="e">
        <f>K14/M14</f>
        <v>#DIV/0!</v>
      </c>
      <c r="R14" s="14">
        <f>K14/O14</f>
        <v>601.63300386764081</v>
      </c>
      <c r="S14" s="43">
        <f>K14/O14/43560</f>
        <v>1.3811593293563839E-2</v>
      </c>
      <c r="T14" s="38">
        <v>0</v>
      </c>
      <c r="U14" s="5" t="s">
        <v>47</v>
      </c>
      <c r="V14" t="s">
        <v>56</v>
      </c>
      <c r="W14" t="s">
        <v>57</v>
      </c>
      <c r="X14" t="s">
        <v>50</v>
      </c>
      <c r="Y14">
        <v>0</v>
      </c>
      <c r="Z14">
        <v>0</v>
      </c>
      <c r="AA14" t="s">
        <v>51</v>
      </c>
      <c r="AC14" s="6" t="s">
        <v>52</v>
      </c>
    </row>
    <row r="15" spans="1:64" x14ac:dyDescent="0.25">
      <c r="A15" t="s">
        <v>62</v>
      </c>
      <c r="C15" s="24">
        <v>45168</v>
      </c>
      <c r="D15" s="14">
        <v>160000</v>
      </c>
      <c r="E15" t="s">
        <v>45</v>
      </c>
      <c r="F15" t="s">
        <v>46</v>
      </c>
      <c r="G15" s="14">
        <v>160000</v>
      </c>
      <c r="H15" s="14">
        <v>34100</v>
      </c>
      <c r="I15" s="19">
        <f>H15/G15*100</f>
        <v>21.3125</v>
      </c>
      <c r="J15" s="14">
        <v>87280</v>
      </c>
      <c r="K15" s="14">
        <f>G15-0</f>
        <v>160000</v>
      </c>
      <c r="L15" s="14">
        <v>87280</v>
      </c>
      <c r="M15" s="29">
        <v>0</v>
      </c>
      <c r="N15" s="33">
        <v>0</v>
      </c>
      <c r="O15" s="38">
        <v>120</v>
      </c>
      <c r="P15" s="38">
        <v>80</v>
      </c>
      <c r="Q15" s="14" t="e">
        <f>K15/M15</f>
        <v>#DIV/0!</v>
      </c>
      <c r="R15" s="14">
        <f>K15/O15</f>
        <v>1333.3333333333333</v>
      </c>
      <c r="S15" s="43">
        <f>K15/O15/43560</f>
        <v>3.0609121518212424E-2</v>
      </c>
      <c r="T15" s="38">
        <v>0</v>
      </c>
      <c r="U15" s="5" t="s">
        <v>47</v>
      </c>
      <c r="V15" t="s">
        <v>63</v>
      </c>
      <c r="W15" t="s">
        <v>64</v>
      </c>
      <c r="X15" t="s">
        <v>50</v>
      </c>
      <c r="Y15">
        <v>0</v>
      </c>
      <c r="Z15">
        <v>0</v>
      </c>
      <c r="AA15" t="s">
        <v>51</v>
      </c>
      <c r="AC15" s="6" t="s">
        <v>52</v>
      </c>
    </row>
  </sheetData>
  <conditionalFormatting sqref="A2:AR3 AD4:AR4 A14:AC14 A5:AR5 A7:AR7 AE6:AR6 A15:AD15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B97A3-8BC6-41C9-9B30-588FE43455D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2026-02-11T00:47:36Z</dcterms:created>
  <dcterms:modified xsi:type="dcterms:W3CDTF">2026-02-11T00:58:29Z</dcterms:modified>
</cp:coreProperties>
</file>